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19440" windowHeight="11160"/>
  </bookViews>
  <sheets>
    <sheet name="Netto" sheetId="2" r:id="rId1"/>
    <sheet name="Brutto" sheetId="1" r:id="rId2"/>
  </sheets>
  <definedNames>
    <definedName name="__xlfn_BAHTTEXT">#N/A</definedName>
    <definedName name="__xlfn_IFERROR">#N/A</definedName>
    <definedName name="_xlnm._FilterDatabase" localSheetId="0" hidden="1">Netto!$A$10:$P$30</definedName>
    <definedName name="Excel_BuiltIn__FilterDatabase" localSheetId="1">Brutto!$A$9:$K$9</definedName>
    <definedName name="Excel_BuiltIn__FilterDatabase" localSheetId="0">Netto!$B$9:$K$9</definedName>
  </definedNames>
  <calcPr calcId="181029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 l="1"/>
  <c r="D8" i="2"/>
  <c r="F8" i="2"/>
  <c r="G8" i="2"/>
  <c r="I8" i="2"/>
  <c r="J8" i="2"/>
  <c r="C8" i="2"/>
  <c r="N29" i="1"/>
  <c r="L29" i="1"/>
  <c r="M29" i="1" s="1"/>
  <c r="L28" i="1"/>
  <c r="N28" i="1" s="1"/>
  <c r="L27" i="1"/>
  <c r="M27" i="1" s="1"/>
  <c r="L26" i="1"/>
  <c r="L25" i="1"/>
  <c r="M25" i="1" s="1"/>
  <c r="L24" i="1"/>
  <c r="N24" i="1" s="1"/>
  <c r="L23" i="1"/>
  <c r="N23" i="1" s="1"/>
  <c r="L22" i="1"/>
  <c r="L21" i="1"/>
  <c r="M21" i="1" s="1"/>
  <c r="L20" i="1"/>
  <c r="N20" i="1" s="1"/>
  <c r="L19" i="1"/>
  <c r="M19" i="1" s="1"/>
  <c r="L18" i="1"/>
  <c r="N18" i="1" s="1"/>
  <c r="L17" i="1"/>
  <c r="M17" i="1" s="1"/>
  <c r="L16" i="1"/>
  <c r="N16" i="1" s="1"/>
  <c r="L15" i="1"/>
  <c r="N15" i="1" s="1"/>
  <c r="N14" i="1"/>
  <c r="M14" i="1"/>
  <c r="L14" i="1"/>
  <c r="L13" i="1"/>
  <c r="M13" i="1" s="1"/>
  <c r="L12" i="1"/>
  <c r="N12" i="1" s="1"/>
  <c r="L11" i="1"/>
  <c r="A30" i="1"/>
  <c r="L14" i="2"/>
  <c r="L15" i="2"/>
  <c r="L16" i="2"/>
  <c r="L17" i="2"/>
  <c r="L18" i="2"/>
  <c r="L19" i="2"/>
  <c r="L20" i="2"/>
  <c r="L21" i="2"/>
  <c r="L22" i="2"/>
  <c r="L23" i="2"/>
  <c r="L24" i="2"/>
  <c r="N13" i="1" l="1"/>
  <c r="M18" i="1"/>
  <c r="N21" i="1"/>
  <c r="M26" i="1"/>
  <c r="N26" i="1"/>
  <c r="N25" i="1"/>
  <c r="N22" i="1"/>
  <c r="N17" i="1"/>
  <c r="L30" i="1"/>
  <c r="M22" i="1"/>
  <c r="M15" i="1"/>
  <c r="M23" i="1"/>
  <c r="N11" i="1"/>
  <c r="M12" i="1"/>
  <c r="M16" i="1"/>
  <c r="N19" i="1"/>
  <c r="M20" i="1"/>
  <c r="M24" i="1"/>
  <c r="N27" i="1"/>
  <c r="M28" i="1"/>
  <c r="M11" i="1"/>
  <c r="O11" i="2" l="1"/>
  <c r="L11" i="2"/>
  <c r="N11" i="2" s="1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A30" i="2"/>
  <c r="L12" i="2"/>
  <c r="N12" i="2" s="1"/>
  <c r="L13" i="2"/>
  <c r="M13" i="2" s="1"/>
  <c r="M14" i="2"/>
  <c r="M15" i="2"/>
  <c r="N16" i="2"/>
  <c r="M17" i="2"/>
  <c r="M18" i="2"/>
  <c r="M19" i="2"/>
  <c r="N20" i="2"/>
  <c r="M21" i="2"/>
  <c r="N22" i="2"/>
  <c r="N23" i="2"/>
  <c r="M24" i="2"/>
  <c r="L25" i="2"/>
  <c r="M25" i="2" s="1"/>
  <c r="L26" i="2"/>
  <c r="M26" i="2" s="1"/>
  <c r="L27" i="2"/>
  <c r="M27" i="2" s="1"/>
  <c r="L28" i="2"/>
  <c r="M28" i="2" s="1"/>
  <c r="L29" i="2"/>
  <c r="M29" i="2" s="1"/>
  <c r="E9" i="1"/>
  <c r="N29" i="2" l="1"/>
  <c r="M23" i="2"/>
  <c r="M16" i="2"/>
  <c r="L30" i="2"/>
  <c r="M22" i="2"/>
  <c r="N21" i="2"/>
  <c r="M20" i="2"/>
  <c r="N19" i="2"/>
  <c r="N18" i="2"/>
  <c r="N17" i="2"/>
  <c r="N28" i="2"/>
  <c r="N25" i="2"/>
  <c r="N15" i="2"/>
  <c r="N27" i="2"/>
  <c r="N24" i="2"/>
  <c r="N14" i="2"/>
  <c r="M12" i="2"/>
  <c r="N26" i="2"/>
  <c r="N13" i="2"/>
  <c r="D9" i="1" l="1"/>
  <c r="G9" i="1"/>
  <c r="H9" i="1"/>
  <c r="I9" i="1"/>
  <c r="J9" i="1"/>
  <c r="K9" i="1"/>
  <c r="C9" i="1"/>
  <c r="M11" i="2" l="1"/>
  <c r="H8" i="2" l="1"/>
</calcChain>
</file>

<file path=xl/sharedStrings.xml><?xml version="1.0" encoding="utf-8"?>
<sst xmlns="http://schemas.openxmlformats.org/spreadsheetml/2006/main" count="46" uniqueCount="21">
  <si>
    <t xml:space="preserve">Nazwy i adresy wykonawców </t>
  </si>
  <si>
    <t xml:space="preserve">Nr oferty
</t>
  </si>
  <si>
    <t>Wartość szacunkowa netto, jaką Zamawiający zamierza przeznaczyc na realizację zamówienia</t>
  </si>
  <si>
    <t>Wartość szacunkowa brutto, jaką Zamawiający zamierza przeznaczyc na realizację zamówienia</t>
  </si>
  <si>
    <t>Nr części postępowania</t>
  </si>
  <si>
    <t>netto</t>
  </si>
  <si>
    <t>brutto</t>
  </si>
  <si>
    <t>Wartość oferty najkorzystniejszej cenowo 
(wartość  netto)</t>
  </si>
  <si>
    <t>Stosunek procenowy oferty najkorzystniejszej do wartości szacunkowej netto</t>
  </si>
  <si>
    <t>Stosunek procenowy oferty najkorzystniejszej do wartości śrdniej arytmetycznej ofert netto</t>
  </si>
  <si>
    <t>Liczba ofert</t>
  </si>
  <si>
    <t>Nazwa: Beryl Med Poland Sp. z o.o. Siedziba: ul. Łopuszańska 36, bud.14C, 02-220 Warszawa</t>
  </si>
  <si>
    <t>Nazwa: BIAMEDITEK SP. Z O.O. Siedziba: UL. ELEWATORSKA 58, 15-620 BIAŁYSTOK</t>
  </si>
  <si>
    <t>Nazwa: Centrum Zaopatrzenia Medycznego „Cezal” S.A.- Wrocław Siedziba: ul. Widna 4, 50-543 Wrocław</t>
  </si>
  <si>
    <t>Nazwa:  Covimed Sp. z o.o .
Siedziba: ul. Przelot 10, 04-622 Warszawa
*</t>
  </si>
  <si>
    <t>Nazwa: MEDELA POLSKA SP. Z O.O. Siedziba: UL. WYBRZEŻE GDYŃSKIE 6D, 01-531 WARSZAWA
*</t>
  </si>
  <si>
    <t>Nazwa: DUOLUX MEDICAL SP. Z O.O. Siedziba: OS. B. CHROBREGO 40F/53, 60-681 POZNAŃ</t>
  </si>
  <si>
    <t>Nazwa: MEDICAVERA Sp z o o Dahlhausen Group Siedziba: ul Majowa 2 71-374 Szczecin</t>
  </si>
  <si>
    <t>Nazwa: Sinmed Sp. z o. o. Siedziba: ul. Graniczna 32B, 44-178 Przyszowice</t>
  </si>
  <si>
    <t>Nazwa ZARYS International Group spółka z ograniczoną odpowiedzialnością spółka komandytowa Siedziba ul. Pod Borem 18, 41-808 Zabrze</t>
  </si>
  <si>
    <t>Informacja z otwarcia - postępowanie ZP/9/2021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</si>
</sst>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z_ł_-;\-* #,##0.00\ _z_ł_-;_-* &quot;-&quot;??\ _z_ł_-;_-@_-"/>
    <numFmt numFmtId="164" formatCode="_-* #,##0.00&quot; zł&quot;_-;\-* #,##0.00&quot; zł&quot;_-;_-* \-??&quot; zł&quot;_-;_-@_-"/>
    <numFmt numFmtId="165" formatCode="#,##0.00\ &quot;zł&quot;"/>
  </numFmts>
  <fonts count="9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b/>
      <sz val="8"/>
      <name val="Arial"/>
      <family val="2"/>
      <charset val="238"/>
    </font>
    <font>
      <b/>
      <sz val="6"/>
      <name val="Arial"/>
      <family val="2"/>
      <charset val="238"/>
    </font>
    <font>
      <sz val="6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31"/>
      </patternFill>
    </fill>
    <fill>
      <patternFill patternType="solid">
        <fgColor theme="0" tint="-0.249977111117893"/>
        <bgColor indexed="31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3">
    <xf numFmtId="0" fontId="0" fillId="0" borderId="0"/>
    <xf numFmtId="164" fontId="1" fillId="0" borderId="0" applyFill="0" applyBorder="0" applyAlignment="0" applyProtection="0"/>
    <xf numFmtId="9" fontId="1" fillId="0" borderId="0" applyFill="0" applyBorder="0" applyAlignment="0" applyProtection="0"/>
  </cellStyleXfs>
  <cellXfs count="64">
    <xf numFmtId="0" fontId="0" fillId="0" borderId="0" xfId="0"/>
    <xf numFmtId="164" fontId="0" fillId="0" borderId="0" xfId="1" applyFont="1" applyFill="1" applyBorder="1" applyAlignment="1" applyProtection="1"/>
    <xf numFmtId="0" fontId="0" fillId="0" borderId="0" xfId="0" applyAlignment="1">
      <alignment horizontal="center" vertical="center" wrapText="1"/>
    </xf>
    <xf numFmtId="164" fontId="0" fillId="0" borderId="0" xfId="1" applyFont="1" applyFill="1" applyBorder="1" applyAlignment="1" applyProtection="1">
      <alignment horizontal="center" vertical="center"/>
    </xf>
    <xf numFmtId="9" fontId="0" fillId="0" borderId="0" xfId="2" applyFont="1" applyFill="1" applyBorder="1" applyAlignment="1" applyProtection="1">
      <alignment horizontal="center" vertical="center"/>
    </xf>
    <xf numFmtId="49" fontId="2" fillId="0" borderId="0" xfId="1" applyNumberFormat="1" applyFont="1" applyFill="1" applyBorder="1" applyAlignment="1" applyProtection="1"/>
    <xf numFmtId="0" fontId="3" fillId="0" borderId="0" xfId="0" applyFont="1"/>
    <xf numFmtId="164" fontId="3" fillId="0" borderId="0" xfId="1" applyFont="1" applyFill="1" applyBorder="1" applyAlignment="1" applyProtection="1"/>
    <xf numFmtId="0" fontId="3" fillId="2" borderId="1" xfId="0" applyFont="1" applyFill="1" applyBorder="1" applyAlignment="1">
      <alignment horizontal="center" vertical="center" wrapText="1"/>
    </xf>
    <xf numFmtId="164" fontId="3" fillId="0" borderId="0" xfId="1" applyFont="1" applyFill="1" applyBorder="1" applyAlignment="1" applyProtection="1">
      <alignment horizontal="center" vertical="center"/>
    </xf>
    <xf numFmtId="9" fontId="3" fillId="0" borderId="0" xfId="2" applyFont="1" applyFill="1" applyBorder="1" applyAlignment="1" applyProtection="1">
      <alignment horizontal="center" vertical="center"/>
    </xf>
    <xf numFmtId="0" fontId="3" fillId="0" borderId="0" xfId="0" applyFont="1" applyAlignment="1">
      <alignment vertical="center"/>
    </xf>
    <xf numFmtId="164" fontId="4" fillId="0" borderId="0" xfId="1" applyFont="1" applyFill="1" applyBorder="1" applyAlignment="1" applyProtection="1">
      <alignment horizontal="center" vertical="center" wrapText="1"/>
    </xf>
    <xf numFmtId="9" fontId="5" fillId="0" borderId="0" xfId="2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9" fontId="5" fillId="0" borderId="1" xfId="2" applyFont="1" applyFill="1" applyBorder="1" applyAlignment="1" applyProtection="1">
      <alignment horizontal="center" vertical="center" wrapText="1"/>
    </xf>
    <xf numFmtId="164" fontId="7" fillId="0" borderId="1" xfId="1" applyFont="1" applyFill="1" applyBorder="1" applyAlignment="1" applyProtection="1">
      <alignment horizontal="center" vertical="center"/>
    </xf>
    <xf numFmtId="164" fontId="7" fillId="0" borderId="1" xfId="1" applyFont="1" applyFill="1" applyBorder="1" applyAlignment="1" applyProtection="1">
      <alignment vertical="center"/>
    </xf>
    <xf numFmtId="164" fontId="8" fillId="0" borderId="1" xfId="1" applyFont="1" applyFill="1" applyBorder="1" applyAlignment="1" applyProtection="1">
      <alignment vertical="center"/>
    </xf>
    <xf numFmtId="164" fontId="7" fillId="0" borderId="6" xfId="1" applyFont="1" applyFill="1" applyBorder="1" applyAlignment="1" applyProtection="1">
      <alignment vertical="center"/>
    </xf>
    <xf numFmtId="0" fontId="0" fillId="0" borderId="0" xfId="0" applyAlignment="1">
      <alignment horizontal="center" vertical="center"/>
    </xf>
    <xf numFmtId="164" fontId="7" fillId="0" borderId="0" xfId="1" applyFont="1" applyFill="1"/>
    <xf numFmtId="164" fontId="7" fillId="0" borderId="1" xfId="1" applyFont="1" applyFill="1" applyBorder="1" applyAlignment="1" applyProtection="1">
      <alignment horizontal="center" vertical="center" wrapText="1"/>
    </xf>
    <xf numFmtId="164" fontId="7" fillId="0" borderId="7" xfId="1" applyFont="1" applyFill="1" applyBorder="1" applyAlignment="1" applyProtection="1">
      <alignment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64" fontId="7" fillId="0" borderId="5" xfId="1" applyFont="1" applyFill="1" applyBorder="1" applyAlignment="1" applyProtection="1">
      <alignment vertical="center"/>
    </xf>
    <xf numFmtId="164" fontId="0" fillId="0" borderId="5" xfId="1" applyFont="1" applyFill="1" applyBorder="1" applyAlignment="1" applyProtection="1"/>
    <xf numFmtId="164" fontId="0" fillId="0" borderId="0" xfId="0" applyNumberFormat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3" fillId="0" borderId="0" xfId="0" applyFont="1" applyFill="1"/>
    <xf numFmtId="0" fontId="3" fillId="0" borderId="0" xfId="0" applyFont="1" applyFill="1" applyAlignment="1">
      <alignment vertical="center"/>
    </xf>
    <xf numFmtId="164" fontId="4" fillId="0" borderId="4" xfId="1" applyFont="1" applyFill="1" applyBorder="1" applyAlignment="1" applyProtection="1">
      <alignment horizontal="center" vertical="center" wrapText="1"/>
    </xf>
    <xf numFmtId="0" fontId="0" fillId="0" borderId="0" xfId="0" applyFill="1"/>
    <xf numFmtId="0" fontId="3" fillId="0" borderId="4" xfId="0" applyFont="1" applyFill="1" applyBorder="1" applyAlignment="1">
      <alignment horizontal="center" vertical="center"/>
    </xf>
    <xf numFmtId="164" fontId="6" fillId="4" borderId="6" xfId="1" applyFont="1" applyFill="1" applyBorder="1" applyAlignment="1" applyProtection="1">
      <alignment horizontal="center" vertical="center" wrapText="1"/>
    </xf>
    <xf numFmtId="165" fontId="0" fillId="0" borderId="0" xfId="0" applyNumberFormat="1"/>
    <xf numFmtId="164" fontId="6" fillId="2" borderId="6" xfId="1" applyFont="1" applyFill="1" applyBorder="1" applyAlignment="1" applyProtection="1">
      <alignment horizontal="center" vertical="center" wrapText="1"/>
    </xf>
    <xf numFmtId="164" fontId="0" fillId="0" borderId="5" xfId="1" applyFont="1" applyFill="1" applyBorder="1" applyAlignment="1" applyProtection="1">
      <alignment horizontal="center" vertical="center"/>
    </xf>
    <xf numFmtId="164" fontId="1" fillId="0" borderId="5" xfId="1" applyFont="1" applyFill="1" applyBorder="1" applyAlignment="1" applyProtection="1"/>
    <xf numFmtId="0" fontId="3" fillId="0" borderId="8" xfId="0" applyFont="1" applyFill="1" applyBorder="1" applyAlignment="1">
      <alignment horizontal="center" vertical="center"/>
    </xf>
    <xf numFmtId="164" fontId="0" fillId="3" borderId="5" xfId="1" applyFont="1" applyFill="1" applyBorder="1" applyAlignment="1" applyProtection="1"/>
    <xf numFmtId="9" fontId="1" fillId="0" borderId="2" xfId="2" applyFont="1" applyFill="1" applyBorder="1" applyAlignment="1" applyProtection="1">
      <alignment horizontal="center" vertical="center"/>
    </xf>
    <xf numFmtId="165" fontId="1" fillId="0" borderId="5" xfId="0" applyNumberFormat="1" applyFont="1" applyFill="1" applyBorder="1"/>
    <xf numFmtId="165" fontId="1" fillId="0" borderId="5" xfId="1" applyNumberFormat="1" applyFont="1" applyFill="1" applyBorder="1" applyAlignment="1" applyProtection="1"/>
    <xf numFmtId="164" fontId="1" fillId="0" borderId="1" xfId="1" applyFont="1" applyFill="1" applyBorder="1" applyAlignment="1" applyProtection="1">
      <alignment horizontal="center" vertical="center"/>
    </xf>
    <xf numFmtId="9" fontId="5" fillId="0" borderId="9" xfId="2" applyFont="1" applyFill="1" applyBorder="1" applyAlignment="1" applyProtection="1">
      <alignment horizontal="center" vertical="center" wrapText="1"/>
    </xf>
    <xf numFmtId="9" fontId="1" fillId="0" borderId="3" xfId="2" applyFont="1" applyFill="1" applyBorder="1" applyAlignment="1">
      <alignment horizontal="center"/>
    </xf>
    <xf numFmtId="0" fontId="3" fillId="0" borderId="5" xfId="0" applyFont="1" applyBorder="1" applyAlignment="1">
      <alignment vertical="center"/>
    </xf>
    <xf numFmtId="0" fontId="0" fillId="0" borderId="5" xfId="0" applyFill="1" applyBorder="1"/>
    <xf numFmtId="2" fontId="0" fillId="0" borderId="0" xfId="0" applyNumberFormat="1" applyAlignment="1">
      <alignment horizontal="center" vertical="center" wrapText="1"/>
    </xf>
    <xf numFmtId="164" fontId="0" fillId="0" borderId="0" xfId="0" applyNumberFormat="1"/>
    <xf numFmtId="43" fontId="0" fillId="0" borderId="0" xfId="0" applyNumberFormat="1" applyAlignment="1">
      <alignment horizontal="center" vertical="center" wrapText="1"/>
    </xf>
    <xf numFmtId="43" fontId="0" fillId="0" borderId="0" xfId="0" applyNumberFormat="1"/>
    <xf numFmtId="43" fontId="0" fillId="0" borderId="0" xfId="0" applyNumberFormat="1" applyAlignment="1">
      <alignment horizontal="center" vertical="center"/>
    </xf>
    <xf numFmtId="164" fontId="0" fillId="0" borderId="0" xfId="1" applyFont="1" applyFill="1" applyBorder="1" applyAlignment="1" applyProtection="1">
      <alignment horizontal="left" vertical="center"/>
    </xf>
    <xf numFmtId="0" fontId="3" fillId="5" borderId="1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317500</xdr:colOff>
      <xdr:row>7</xdr:row>
      <xdr:rowOff>1073150</xdr:rowOff>
    </xdr:from>
    <xdr:to>
      <xdr:col>1</xdr:col>
      <xdr:colOff>819150</xdr:colOff>
      <xdr:row>7</xdr:row>
      <xdr:rowOff>1136650</xdr:rowOff>
    </xdr:to>
    <xdr:sp macro="" textlink="">
      <xdr:nvSpPr>
        <xdr:cNvPr id="2" name="Strzałka: w prawo 1">
          <a:extLst>
            <a:ext uri="{FF2B5EF4-FFF2-40B4-BE49-F238E27FC236}">
              <a16:creationId xmlns:a16="http://schemas.microsoft.com/office/drawing/2014/main" xmlns="" id="{97DFB041-0F18-4815-9812-6E6915B2BE0C}"/>
            </a:ext>
          </a:extLst>
        </xdr:cNvPr>
        <xdr:cNvSpPr>
          <a:spLocks noChangeArrowheads="1"/>
        </xdr:cNvSpPr>
      </xdr:nvSpPr>
      <xdr:spPr bwMode="auto">
        <a:xfrm>
          <a:off x="2260600" y="1435100"/>
          <a:ext cx="501650" cy="63500"/>
        </a:xfrm>
        <a:prstGeom prst="rightArrow">
          <a:avLst>
            <a:gd name="adj1" fmla="val 50000"/>
            <a:gd name="adj2" fmla="val 57860"/>
          </a:avLst>
        </a:prstGeom>
        <a:solidFill>
          <a:srgbClr val="4F81BD"/>
        </a:solidFill>
        <a:ln w="25560" cap="flat">
          <a:solidFill>
            <a:srgbClr val="385D8A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127000</xdr:colOff>
      <xdr:row>8</xdr:row>
      <xdr:rowOff>622300</xdr:rowOff>
    </xdr:from>
    <xdr:to>
      <xdr:col>1</xdr:col>
      <xdr:colOff>971550</xdr:colOff>
      <xdr:row>8</xdr:row>
      <xdr:rowOff>666750</xdr:rowOff>
    </xdr:to>
    <xdr:sp macro="" textlink="">
      <xdr:nvSpPr>
        <xdr:cNvPr id="3" name="Strzałka: w prawo 2">
          <a:extLst>
            <a:ext uri="{FF2B5EF4-FFF2-40B4-BE49-F238E27FC236}">
              <a16:creationId xmlns:a16="http://schemas.microsoft.com/office/drawing/2014/main" xmlns="" id="{A16EB3BF-2F63-41D0-9F31-FEAC82D21E19}"/>
            </a:ext>
          </a:extLst>
        </xdr:cNvPr>
        <xdr:cNvSpPr>
          <a:spLocks noChangeArrowheads="1"/>
        </xdr:cNvSpPr>
      </xdr:nvSpPr>
      <xdr:spPr bwMode="auto">
        <a:xfrm rot="10800000" flipH="1">
          <a:off x="2070100" y="2508250"/>
          <a:ext cx="844550" cy="44450"/>
        </a:xfrm>
        <a:prstGeom prst="rightArrow">
          <a:avLst>
            <a:gd name="adj1" fmla="val 50000"/>
            <a:gd name="adj2" fmla="val 51194"/>
          </a:avLst>
        </a:prstGeom>
        <a:solidFill>
          <a:srgbClr val="4F81BD"/>
        </a:solidFill>
        <a:ln w="25560" cap="flat">
          <a:solidFill>
            <a:srgbClr val="385D8A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457200</xdr:colOff>
      <xdr:row>9</xdr:row>
      <xdr:rowOff>723900</xdr:rowOff>
    </xdr:from>
    <xdr:to>
      <xdr:col>1</xdr:col>
      <xdr:colOff>508000</xdr:colOff>
      <xdr:row>9</xdr:row>
      <xdr:rowOff>850900</xdr:rowOff>
    </xdr:to>
    <xdr:sp macro="" textlink="">
      <xdr:nvSpPr>
        <xdr:cNvPr id="4" name="Strzałka: w dół 3">
          <a:extLst>
            <a:ext uri="{FF2B5EF4-FFF2-40B4-BE49-F238E27FC236}">
              <a16:creationId xmlns:a16="http://schemas.microsoft.com/office/drawing/2014/main" xmlns="" id="{8FC73E82-053D-493B-96ED-EDC7CF2C38BF}"/>
            </a:ext>
          </a:extLst>
        </xdr:cNvPr>
        <xdr:cNvSpPr>
          <a:spLocks noChangeArrowheads="1"/>
        </xdr:cNvSpPr>
      </xdr:nvSpPr>
      <xdr:spPr bwMode="auto">
        <a:xfrm>
          <a:off x="2400300" y="3619500"/>
          <a:ext cx="50800" cy="127000"/>
        </a:xfrm>
        <a:prstGeom prst="downArrow">
          <a:avLst>
            <a:gd name="adj1" fmla="val 50000"/>
            <a:gd name="adj2" fmla="val 54005"/>
          </a:avLst>
        </a:prstGeom>
        <a:solidFill>
          <a:srgbClr val="4F81BD"/>
        </a:solidFill>
        <a:ln w="25560" cap="flat">
          <a:solidFill>
            <a:srgbClr val="385D8A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730250</xdr:colOff>
      <xdr:row>9</xdr:row>
      <xdr:rowOff>730250</xdr:rowOff>
    </xdr:from>
    <xdr:to>
      <xdr:col>0</xdr:col>
      <xdr:colOff>768350</xdr:colOff>
      <xdr:row>9</xdr:row>
      <xdr:rowOff>977900</xdr:rowOff>
    </xdr:to>
    <xdr:sp macro="" textlink="">
      <xdr:nvSpPr>
        <xdr:cNvPr id="6" name="Strzałka: w dół 6">
          <a:extLst>
            <a:ext uri="{FF2B5EF4-FFF2-40B4-BE49-F238E27FC236}">
              <a16:creationId xmlns:a16="http://schemas.microsoft.com/office/drawing/2014/main" xmlns="" id="{819CFAE4-41FA-4C32-A591-78A5FB27C11C}"/>
            </a:ext>
          </a:extLst>
        </xdr:cNvPr>
        <xdr:cNvSpPr>
          <a:spLocks noChangeArrowheads="1"/>
        </xdr:cNvSpPr>
      </xdr:nvSpPr>
      <xdr:spPr bwMode="auto">
        <a:xfrm>
          <a:off x="730250" y="3625850"/>
          <a:ext cx="38100" cy="247650"/>
        </a:xfrm>
        <a:prstGeom prst="downArrow">
          <a:avLst>
            <a:gd name="adj1" fmla="val 50000"/>
            <a:gd name="adj2" fmla="val 61569"/>
          </a:avLst>
        </a:prstGeom>
        <a:solidFill>
          <a:srgbClr val="4F81BD"/>
        </a:solidFill>
        <a:ln w="25560" cap="flat">
          <a:solidFill>
            <a:srgbClr val="385D8A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8</xdr:row>
      <xdr:rowOff>488950</xdr:rowOff>
    </xdr:from>
    <xdr:to>
      <xdr:col>1</xdr:col>
      <xdr:colOff>6350</xdr:colOff>
      <xdr:row>8</xdr:row>
      <xdr:rowOff>520700</xdr:rowOff>
    </xdr:to>
    <xdr:sp macro="" textlink="">
      <xdr:nvSpPr>
        <xdr:cNvPr id="7" name="Łącznik prosty 7">
          <a:extLst>
            <a:ext uri="{FF2B5EF4-FFF2-40B4-BE49-F238E27FC236}">
              <a16:creationId xmlns:a16="http://schemas.microsoft.com/office/drawing/2014/main" xmlns="" id="{0CFC9B71-C821-4971-8007-9F8A6C7EC3F4}"/>
            </a:ext>
          </a:extLst>
        </xdr:cNvPr>
        <xdr:cNvSpPr>
          <a:spLocks noChangeShapeType="1"/>
        </xdr:cNvSpPr>
      </xdr:nvSpPr>
      <xdr:spPr bwMode="auto">
        <a:xfrm flipH="1" flipV="1">
          <a:off x="1943100" y="2374900"/>
          <a:ext cx="6350" cy="31750"/>
        </a:xfrm>
        <a:prstGeom prst="line">
          <a:avLst/>
        </a:prstGeom>
        <a:noFill/>
        <a:ln w="9360" cap="flat">
          <a:solidFill>
            <a:srgbClr val="4A7EBB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317500</xdr:colOff>
      <xdr:row>7</xdr:row>
      <xdr:rowOff>1073150</xdr:rowOff>
    </xdr:from>
    <xdr:to>
      <xdr:col>1</xdr:col>
      <xdr:colOff>819150</xdr:colOff>
      <xdr:row>7</xdr:row>
      <xdr:rowOff>1136650</xdr:rowOff>
    </xdr:to>
    <xdr:sp macro="" textlink="">
      <xdr:nvSpPr>
        <xdr:cNvPr id="2" name="Strzałka: w prawo 1">
          <a:extLst>
            <a:ext uri="{FF2B5EF4-FFF2-40B4-BE49-F238E27FC236}">
              <a16:creationId xmlns:a16="http://schemas.microsoft.com/office/drawing/2014/main" xmlns="" id="{FAA7F524-56EC-4CD0-A9E3-356AE6F89EB1}"/>
            </a:ext>
          </a:extLst>
        </xdr:cNvPr>
        <xdr:cNvSpPr>
          <a:spLocks noChangeArrowheads="1"/>
        </xdr:cNvSpPr>
      </xdr:nvSpPr>
      <xdr:spPr bwMode="auto">
        <a:xfrm>
          <a:off x="2260600" y="1435100"/>
          <a:ext cx="501650" cy="63500"/>
        </a:xfrm>
        <a:prstGeom prst="rightArrow">
          <a:avLst>
            <a:gd name="adj1" fmla="val 50000"/>
            <a:gd name="adj2" fmla="val 57860"/>
          </a:avLst>
        </a:prstGeom>
        <a:solidFill>
          <a:srgbClr val="4F81BD"/>
        </a:solidFill>
        <a:ln w="25560" cap="flat">
          <a:solidFill>
            <a:srgbClr val="385D8A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127000</xdr:colOff>
      <xdr:row>8</xdr:row>
      <xdr:rowOff>622300</xdr:rowOff>
    </xdr:from>
    <xdr:to>
      <xdr:col>1</xdr:col>
      <xdr:colOff>971550</xdr:colOff>
      <xdr:row>8</xdr:row>
      <xdr:rowOff>666750</xdr:rowOff>
    </xdr:to>
    <xdr:sp macro="" textlink="">
      <xdr:nvSpPr>
        <xdr:cNvPr id="3" name="Strzałka: w prawo 2">
          <a:extLst>
            <a:ext uri="{FF2B5EF4-FFF2-40B4-BE49-F238E27FC236}">
              <a16:creationId xmlns:a16="http://schemas.microsoft.com/office/drawing/2014/main" xmlns="" id="{8233ADE7-D3EC-481A-AEC6-77BFE2AE08C6}"/>
            </a:ext>
          </a:extLst>
        </xdr:cNvPr>
        <xdr:cNvSpPr>
          <a:spLocks noChangeArrowheads="1"/>
        </xdr:cNvSpPr>
      </xdr:nvSpPr>
      <xdr:spPr bwMode="auto">
        <a:xfrm rot="10800000" flipH="1">
          <a:off x="2070100" y="2508250"/>
          <a:ext cx="844550" cy="44450"/>
        </a:xfrm>
        <a:prstGeom prst="rightArrow">
          <a:avLst>
            <a:gd name="adj1" fmla="val 50000"/>
            <a:gd name="adj2" fmla="val 51194"/>
          </a:avLst>
        </a:prstGeom>
        <a:solidFill>
          <a:srgbClr val="4F81BD"/>
        </a:solidFill>
        <a:ln w="25560" cap="flat">
          <a:solidFill>
            <a:srgbClr val="385D8A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457200</xdr:colOff>
      <xdr:row>9</xdr:row>
      <xdr:rowOff>723900</xdr:rowOff>
    </xdr:from>
    <xdr:to>
      <xdr:col>1</xdr:col>
      <xdr:colOff>508000</xdr:colOff>
      <xdr:row>9</xdr:row>
      <xdr:rowOff>850900</xdr:rowOff>
    </xdr:to>
    <xdr:sp macro="" textlink="">
      <xdr:nvSpPr>
        <xdr:cNvPr id="4" name="Strzałka: w dół 3">
          <a:extLst>
            <a:ext uri="{FF2B5EF4-FFF2-40B4-BE49-F238E27FC236}">
              <a16:creationId xmlns:a16="http://schemas.microsoft.com/office/drawing/2014/main" xmlns="" id="{78550714-D625-4361-A4A9-3230E5937B47}"/>
            </a:ext>
          </a:extLst>
        </xdr:cNvPr>
        <xdr:cNvSpPr>
          <a:spLocks noChangeArrowheads="1"/>
        </xdr:cNvSpPr>
      </xdr:nvSpPr>
      <xdr:spPr bwMode="auto">
        <a:xfrm>
          <a:off x="2400300" y="3619500"/>
          <a:ext cx="50800" cy="127000"/>
        </a:xfrm>
        <a:prstGeom prst="downArrow">
          <a:avLst>
            <a:gd name="adj1" fmla="val 50000"/>
            <a:gd name="adj2" fmla="val 54005"/>
          </a:avLst>
        </a:prstGeom>
        <a:solidFill>
          <a:srgbClr val="4F81BD"/>
        </a:solidFill>
        <a:ln w="25560" cap="flat">
          <a:solidFill>
            <a:srgbClr val="385D8A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730250</xdr:colOff>
      <xdr:row>9</xdr:row>
      <xdr:rowOff>730250</xdr:rowOff>
    </xdr:from>
    <xdr:to>
      <xdr:col>0</xdr:col>
      <xdr:colOff>768350</xdr:colOff>
      <xdr:row>9</xdr:row>
      <xdr:rowOff>977900</xdr:rowOff>
    </xdr:to>
    <xdr:sp macro="" textlink="">
      <xdr:nvSpPr>
        <xdr:cNvPr id="5" name="Strzałka: w dół 4">
          <a:extLst>
            <a:ext uri="{FF2B5EF4-FFF2-40B4-BE49-F238E27FC236}">
              <a16:creationId xmlns:a16="http://schemas.microsoft.com/office/drawing/2014/main" xmlns="" id="{06E5A91C-74F4-45C5-8400-5D2CFFDEEC97}"/>
            </a:ext>
          </a:extLst>
        </xdr:cNvPr>
        <xdr:cNvSpPr>
          <a:spLocks noChangeArrowheads="1"/>
        </xdr:cNvSpPr>
      </xdr:nvSpPr>
      <xdr:spPr bwMode="auto">
        <a:xfrm>
          <a:off x="1739900" y="3625850"/>
          <a:ext cx="38100" cy="247650"/>
        </a:xfrm>
        <a:prstGeom prst="downArrow">
          <a:avLst>
            <a:gd name="adj1" fmla="val 50000"/>
            <a:gd name="adj2" fmla="val 61569"/>
          </a:avLst>
        </a:prstGeom>
        <a:solidFill>
          <a:srgbClr val="4F81BD"/>
        </a:solidFill>
        <a:ln w="25560" cap="flat">
          <a:solidFill>
            <a:srgbClr val="385D8A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8</xdr:row>
      <xdr:rowOff>488950</xdr:rowOff>
    </xdr:from>
    <xdr:to>
      <xdr:col>1</xdr:col>
      <xdr:colOff>6350</xdr:colOff>
      <xdr:row>8</xdr:row>
      <xdr:rowOff>520700</xdr:rowOff>
    </xdr:to>
    <xdr:sp macro="" textlink="">
      <xdr:nvSpPr>
        <xdr:cNvPr id="7" name="Łącznik prosty 7">
          <a:extLst>
            <a:ext uri="{FF2B5EF4-FFF2-40B4-BE49-F238E27FC236}">
              <a16:creationId xmlns:a16="http://schemas.microsoft.com/office/drawing/2014/main" xmlns="" id="{BDEE622E-A6F9-4359-ABC3-A950E65CE0CF}"/>
            </a:ext>
          </a:extLst>
        </xdr:cNvPr>
        <xdr:cNvSpPr>
          <a:spLocks noChangeShapeType="1"/>
        </xdr:cNvSpPr>
      </xdr:nvSpPr>
      <xdr:spPr bwMode="auto">
        <a:xfrm flipH="1" flipV="1">
          <a:off x="1943100" y="2374900"/>
          <a:ext cx="6350" cy="31750"/>
        </a:xfrm>
        <a:prstGeom prst="line">
          <a:avLst/>
        </a:prstGeom>
        <a:noFill/>
        <a:ln w="9360" cap="flat">
          <a:solidFill>
            <a:srgbClr val="4A7EBB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2"/>
  <sheetViews>
    <sheetView tabSelected="1" zoomScale="94" zoomScaleNormal="94" workbookViewId="0">
      <pane xSplit="2" topLeftCell="C1" activePane="topRight" state="frozen"/>
      <selection activeCell="A6" sqref="A6"/>
      <selection pane="topRight" activeCell="H34" sqref="H34"/>
    </sheetView>
  </sheetViews>
  <sheetFormatPr defaultRowHeight="12.75" x14ac:dyDescent="0.2"/>
  <cols>
    <col min="1" max="1" width="15.140625" customWidth="1"/>
    <col min="2" max="2" width="15.42578125" style="1" customWidth="1"/>
    <col min="3" max="3" width="12.85546875" style="1" customWidth="1"/>
    <col min="4" max="4" width="15.42578125" style="2" customWidth="1"/>
    <col min="5" max="5" width="13.42578125" customWidth="1"/>
    <col min="6" max="6" width="14.7109375" customWidth="1"/>
    <col min="7" max="7" width="14.5703125" customWidth="1"/>
    <col min="8" max="8" width="10.85546875" customWidth="1"/>
    <col min="9" max="9" width="13.42578125" customWidth="1"/>
    <col min="10" max="10" width="12.85546875" customWidth="1"/>
    <col min="11" max="11" width="13.5703125" customWidth="1"/>
    <col min="12" max="12" width="14.5703125" style="20" customWidth="1"/>
    <col min="13" max="13" width="13.140625" style="3" customWidth="1"/>
    <col min="14" max="14" width="12.42578125" style="24" customWidth="1"/>
    <col min="15" max="16" width="6.28515625" customWidth="1"/>
  </cols>
  <sheetData>
    <row r="1" spans="1:16" hidden="1" x14ac:dyDescent="0.2">
      <c r="B1" s="2"/>
      <c r="C1" s="2"/>
      <c r="D1"/>
      <c r="L1" s="3"/>
      <c r="M1" s="4"/>
    </row>
    <row r="2" spans="1:16" hidden="1" x14ac:dyDescent="0.2">
      <c r="B2" s="2"/>
      <c r="C2" s="2"/>
      <c r="D2"/>
      <c r="L2" s="3"/>
      <c r="M2" s="4"/>
    </row>
    <row r="3" spans="1:16" hidden="1" x14ac:dyDescent="0.2">
      <c r="B3" s="2"/>
      <c r="C3" s="2"/>
      <c r="D3"/>
      <c r="L3" s="3"/>
      <c r="M3" s="4"/>
    </row>
    <row r="4" spans="1:16" hidden="1" x14ac:dyDescent="0.2">
      <c r="B4" s="2"/>
      <c r="C4" s="2"/>
      <c r="D4"/>
      <c r="L4" s="3"/>
      <c r="M4" s="4"/>
    </row>
    <row r="5" spans="1:16" hidden="1" x14ac:dyDescent="0.2">
      <c r="B5" s="2"/>
      <c r="C5" s="2"/>
      <c r="D5"/>
      <c r="L5" s="3"/>
      <c r="M5" s="4"/>
    </row>
    <row r="6" spans="1:16" ht="15.75" x14ac:dyDescent="0.25">
      <c r="A6" s="5" t="s">
        <v>20</v>
      </c>
      <c r="B6" s="2"/>
      <c r="C6" s="2"/>
      <c r="D6"/>
      <c r="L6" s="3"/>
      <c r="M6" s="4"/>
    </row>
    <row r="7" spans="1:16" x14ac:dyDescent="0.2">
      <c r="B7" s="2"/>
      <c r="C7" s="2"/>
      <c r="D7"/>
      <c r="L7" s="3"/>
      <c r="M7" s="4"/>
    </row>
    <row r="8" spans="1:16" s="6" customFormat="1" ht="120.6" customHeight="1" x14ac:dyDescent="0.2">
      <c r="A8" s="33"/>
      <c r="B8" s="30" t="s">
        <v>0</v>
      </c>
      <c r="C8" s="31" t="str">
        <f>Brutto!C8</f>
        <v>Nazwa: Beryl Med Poland Sp. z o.o. Siedziba: ul. Łopuszańska 36, bud.14C, 02-220 Warszawa</v>
      </c>
      <c r="D8" s="31" t="str">
        <f>Brutto!D8</f>
        <v>Nazwa: BIAMEDITEK SP. Z O.O. Siedziba: UL. ELEWATORSKA 58, 15-620 BIAŁYSTOK</v>
      </c>
      <c r="E8" s="31" t="s">
        <v>13</v>
      </c>
      <c r="F8" s="31" t="str">
        <f>Brutto!F8</f>
        <v>Nazwa:  Covimed Sp. z o.o .
Siedziba: ul. Przelot 10, 04-622 Warszawa
*</v>
      </c>
      <c r="G8" s="31" t="str">
        <f>Brutto!G8</f>
        <v>Nazwa: MEDELA POLSKA SP. Z O.O. Siedziba: UL. WYBRZEŻE GDYŃSKIE 6D, 01-531 WARSZAWA
*</v>
      </c>
      <c r="H8" s="31" t="str">
        <f>Brutto!H8</f>
        <v>Nazwa: DUOLUX MEDICAL SP. Z O.O. Siedziba: OS. B. CHROBREGO 40F/53, 60-681 POZNAŃ</v>
      </c>
      <c r="I8" s="31" t="str">
        <f>Brutto!I8</f>
        <v>Nazwa: MEDICAVERA Sp z o o Dahlhausen Group Siedziba: ul Majowa 2 71-374 Szczecin</v>
      </c>
      <c r="J8" s="31" t="str">
        <f>Brutto!J8</f>
        <v>Nazwa: Sinmed Sp. z o. o. Siedziba: ul. Graniczna 32B, 44-178 Przyszowice</v>
      </c>
      <c r="K8" s="31" t="s">
        <v>19</v>
      </c>
      <c r="L8" s="9"/>
      <c r="M8" s="10"/>
      <c r="N8" s="25"/>
    </row>
    <row r="9" spans="1:16" s="11" customFormat="1" ht="79.5" customHeight="1" x14ac:dyDescent="0.2">
      <c r="A9" s="34"/>
      <c r="B9" s="30" t="s">
        <v>1</v>
      </c>
      <c r="C9" s="32">
        <v>1</v>
      </c>
      <c r="D9" s="32">
        <v>2</v>
      </c>
      <c r="E9" s="32">
        <v>3</v>
      </c>
      <c r="F9" s="32">
        <v>4</v>
      </c>
      <c r="G9" s="32">
        <v>5</v>
      </c>
      <c r="H9" s="32">
        <v>6</v>
      </c>
      <c r="I9" s="32">
        <v>7</v>
      </c>
      <c r="J9" s="32">
        <v>8</v>
      </c>
      <c r="K9" s="32">
        <v>9</v>
      </c>
      <c r="L9" s="12"/>
      <c r="M9" s="13"/>
      <c r="N9" s="26"/>
    </row>
    <row r="10" spans="1:16" s="11" customFormat="1" ht="79.5" customHeight="1" x14ac:dyDescent="0.2">
      <c r="A10" s="38" t="s">
        <v>2</v>
      </c>
      <c r="B10" s="30" t="s">
        <v>4</v>
      </c>
      <c r="C10" s="30" t="s">
        <v>5</v>
      </c>
      <c r="D10" s="30" t="s">
        <v>5</v>
      </c>
      <c r="E10" s="30" t="s">
        <v>5</v>
      </c>
      <c r="F10" s="30" t="s">
        <v>5</v>
      </c>
      <c r="G10" s="30" t="s">
        <v>5</v>
      </c>
      <c r="H10" s="30" t="s">
        <v>5</v>
      </c>
      <c r="I10" s="30" t="s">
        <v>5</v>
      </c>
      <c r="J10" s="30" t="s">
        <v>5</v>
      </c>
      <c r="K10" s="30" t="s">
        <v>5</v>
      </c>
      <c r="L10" s="35" t="s">
        <v>7</v>
      </c>
      <c r="M10" s="15" t="s">
        <v>8</v>
      </c>
      <c r="N10" s="49" t="s">
        <v>9</v>
      </c>
      <c r="O10" s="51" t="s">
        <v>10</v>
      </c>
      <c r="P10" s="51"/>
    </row>
    <row r="11" spans="1:16" s="36" customFormat="1" x14ac:dyDescent="0.2">
      <c r="A11" s="47">
        <v>750</v>
      </c>
      <c r="B11" s="37">
        <v>1</v>
      </c>
      <c r="C11" s="16"/>
      <c r="D11" s="18">
        <v>356.7</v>
      </c>
      <c r="E11" s="17"/>
      <c r="F11" s="17"/>
      <c r="G11" s="17"/>
      <c r="H11" s="17"/>
      <c r="I11" s="17"/>
      <c r="J11" s="17"/>
      <c r="K11" s="17"/>
      <c r="L11" s="48">
        <f t="shared" ref="L11:L29" si="0">MIN(C11:K11)</f>
        <v>356.7</v>
      </c>
      <c r="M11" s="45">
        <f t="shared" ref="M11:M29" si="1">L11/A11</f>
        <v>0.47559999999999997</v>
      </c>
      <c r="N11" s="50">
        <f t="shared" ref="N11:N29" si="2">IFERROR(L11/(AVERAGE(C11:K11)),"brak ofert")</f>
        <v>1</v>
      </c>
      <c r="O11" s="52">
        <f t="shared" ref="O11:O29" si="3">COUNTA(C11:K11)</f>
        <v>1</v>
      </c>
      <c r="P11" s="52">
        <v>1</v>
      </c>
    </row>
    <row r="12" spans="1:16" s="36" customFormat="1" x14ac:dyDescent="0.2">
      <c r="A12" s="47">
        <v>7694</v>
      </c>
      <c r="B12" s="37">
        <v>2</v>
      </c>
      <c r="C12" s="16"/>
      <c r="D12" s="17"/>
      <c r="E12" s="17"/>
      <c r="F12" s="17">
        <v>8542</v>
      </c>
      <c r="G12" s="17"/>
      <c r="H12" s="17"/>
      <c r="I12" s="17"/>
      <c r="J12" s="17"/>
      <c r="K12" s="17"/>
      <c r="L12" s="48">
        <f t="shared" si="0"/>
        <v>8542</v>
      </c>
      <c r="M12" s="45">
        <f t="shared" si="1"/>
        <v>1.1102157525344425</v>
      </c>
      <c r="N12" s="50">
        <f t="shared" si="2"/>
        <v>1</v>
      </c>
      <c r="O12" s="52">
        <f t="shared" si="3"/>
        <v>1</v>
      </c>
      <c r="P12" s="52">
        <v>2</v>
      </c>
    </row>
    <row r="13" spans="1:16" s="36" customFormat="1" x14ac:dyDescent="0.2">
      <c r="A13" s="47">
        <v>16442</v>
      </c>
      <c r="B13" s="37">
        <v>3</v>
      </c>
      <c r="C13" s="16"/>
      <c r="D13" s="17"/>
      <c r="E13" s="17"/>
      <c r="F13" s="17"/>
      <c r="G13" s="17"/>
      <c r="H13" s="17"/>
      <c r="I13" s="17"/>
      <c r="J13" s="17"/>
      <c r="K13" s="17"/>
      <c r="L13" s="48">
        <f t="shared" si="0"/>
        <v>0</v>
      </c>
      <c r="M13" s="45">
        <f t="shared" si="1"/>
        <v>0</v>
      </c>
      <c r="N13" s="50" t="str">
        <f t="shared" si="2"/>
        <v>brak ofert</v>
      </c>
      <c r="O13" s="52">
        <f t="shared" si="3"/>
        <v>0</v>
      </c>
      <c r="P13" s="52">
        <v>3</v>
      </c>
    </row>
    <row r="14" spans="1:16" s="36" customFormat="1" x14ac:dyDescent="0.2">
      <c r="A14" s="47">
        <v>1800</v>
      </c>
      <c r="B14" s="37">
        <v>4</v>
      </c>
      <c r="C14" s="16"/>
      <c r="D14" s="17"/>
      <c r="E14" s="17"/>
      <c r="F14" s="17"/>
      <c r="G14" s="17"/>
      <c r="H14" s="17"/>
      <c r="I14" s="17"/>
      <c r="J14" s="17"/>
      <c r="K14" s="17"/>
      <c r="L14" s="48">
        <f t="shared" si="0"/>
        <v>0</v>
      </c>
      <c r="M14" s="45">
        <f t="shared" si="1"/>
        <v>0</v>
      </c>
      <c r="N14" s="50" t="str">
        <f t="shared" si="2"/>
        <v>brak ofert</v>
      </c>
      <c r="O14" s="52">
        <f t="shared" si="3"/>
        <v>0</v>
      </c>
      <c r="P14" s="52">
        <v>4</v>
      </c>
    </row>
    <row r="15" spans="1:16" s="36" customFormat="1" x14ac:dyDescent="0.2">
      <c r="A15" s="47">
        <v>129</v>
      </c>
      <c r="B15" s="37">
        <v>5</v>
      </c>
      <c r="C15" s="16"/>
      <c r="D15" s="17"/>
      <c r="E15" s="17"/>
      <c r="F15" s="17"/>
      <c r="G15" s="17"/>
      <c r="H15" s="17"/>
      <c r="I15" s="17"/>
      <c r="J15" s="17"/>
      <c r="K15" s="18"/>
      <c r="L15" s="48">
        <f t="shared" si="0"/>
        <v>0</v>
      </c>
      <c r="M15" s="45">
        <f t="shared" si="1"/>
        <v>0</v>
      </c>
      <c r="N15" s="50" t="str">
        <f t="shared" si="2"/>
        <v>brak ofert</v>
      </c>
      <c r="O15" s="52">
        <f t="shared" si="3"/>
        <v>0</v>
      </c>
      <c r="P15" s="52">
        <v>5</v>
      </c>
    </row>
    <row r="16" spans="1:16" s="36" customFormat="1" x14ac:dyDescent="0.2">
      <c r="A16" s="47">
        <v>8155</v>
      </c>
      <c r="B16" s="37">
        <v>6</v>
      </c>
      <c r="C16" s="16">
        <v>7962</v>
      </c>
      <c r="D16" s="17"/>
      <c r="E16" s="17"/>
      <c r="F16" s="17"/>
      <c r="G16" s="17"/>
      <c r="H16" s="17">
        <v>5348.8</v>
      </c>
      <c r="I16" s="17"/>
      <c r="J16" s="17"/>
      <c r="K16" s="17"/>
      <c r="L16" s="48">
        <f t="shared" si="0"/>
        <v>5348.8</v>
      </c>
      <c r="M16" s="45">
        <f t="shared" si="1"/>
        <v>0.65589209074187615</v>
      </c>
      <c r="N16" s="50">
        <f t="shared" si="2"/>
        <v>0.80367821618535329</v>
      </c>
      <c r="O16" s="52">
        <f t="shared" si="3"/>
        <v>2</v>
      </c>
      <c r="P16" s="52">
        <v>6</v>
      </c>
    </row>
    <row r="17" spans="1:16" s="36" customFormat="1" x14ac:dyDescent="0.2">
      <c r="A17" s="47">
        <v>5530</v>
      </c>
      <c r="B17" s="37">
        <v>7</v>
      </c>
      <c r="C17" s="16"/>
      <c r="D17" s="17"/>
      <c r="E17" s="17"/>
      <c r="F17" s="17"/>
      <c r="G17" s="17">
        <v>5810</v>
      </c>
      <c r="H17" s="17"/>
      <c r="I17" s="17"/>
      <c r="J17" s="17"/>
      <c r="K17" s="17"/>
      <c r="L17" s="48">
        <f t="shared" si="0"/>
        <v>5810</v>
      </c>
      <c r="M17" s="45">
        <f t="shared" si="1"/>
        <v>1.0506329113924051</v>
      </c>
      <c r="N17" s="50">
        <f t="shared" si="2"/>
        <v>1</v>
      </c>
      <c r="O17" s="52">
        <f t="shared" si="3"/>
        <v>1</v>
      </c>
      <c r="P17" s="52">
        <v>7</v>
      </c>
    </row>
    <row r="18" spans="1:16" s="36" customFormat="1" x14ac:dyDescent="0.2">
      <c r="A18" s="47">
        <v>7800</v>
      </c>
      <c r="B18" s="37">
        <v>8</v>
      </c>
      <c r="C18" s="16"/>
      <c r="D18" s="17"/>
      <c r="E18" s="17"/>
      <c r="F18" s="17"/>
      <c r="G18" s="17"/>
      <c r="H18" s="17"/>
      <c r="I18" s="17"/>
      <c r="J18" s="17"/>
      <c r="K18" s="17"/>
      <c r="L18" s="48">
        <f t="shared" si="0"/>
        <v>0</v>
      </c>
      <c r="M18" s="45">
        <f t="shared" si="1"/>
        <v>0</v>
      </c>
      <c r="N18" s="50" t="str">
        <f t="shared" si="2"/>
        <v>brak ofert</v>
      </c>
      <c r="O18" s="52">
        <f t="shared" si="3"/>
        <v>0</v>
      </c>
      <c r="P18" s="52">
        <v>8</v>
      </c>
    </row>
    <row r="19" spans="1:16" s="36" customFormat="1" x14ac:dyDescent="0.2">
      <c r="A19" s="47">
        <v>675</v>
      </c>
      <c r="B19" s="37">
        <v>9</v>
      </c>
      <c r="C19" s="16"/>
      <c r="D19" s="17"/>
      <c r="E19" s="17"/>
      <c r="F19" s="17"/>
      <c r="G19" s="17"/>
      <c r="H19" s="17"/>
      <c r="I19" s="17"/>
      <c r="J19" s="18"/>
      <c r="K19" s="17"/>
      <c r="L19" s="48">
        <f t="shared" si="0"/>
        <v>0</v>
      </c>
      <c r="M19" s="45">
        <f t="shared" si="1"/>
        <v>0</v>
      </c>
      <c r="N19" s="50" t="str">
        <f t="shared" si="2"/>
        <v>brak ofert</v>
      </c>
      <c r="O19" s="52">
        <f t="shared" si="3"/>
        <v>0</v>
      </c>
      <c r="P19" s="52">
        <v>9</v>
      </c>
    </row>
    <row r="20" spans="1:16" s="36" customFormat="1" x14ac:dyDescent="0.2">
      <c r="A20" s="47">
        <v>880</v>
      </c>
      <c r="B20" s="37">
        <v>10</v>
      </c>
      <c r="C20" s="16"/>
      <c r="D20" s="17"/>
      <c r="E20" s="17"/>
      <c r="F20" s="17"/>
      <c r="G20" s="17"/>
      <c r="H20" s="17"/>
      <c r="I20" s="17"/>
      <c r="J20" s="18"/>
      <c r="K20" s="17"/>
      <c r="L20" s="48">
        <f t="shared" si="0"/>
        <v>0</v>
      </c>
      <c r="M20" s="45">
        <f t="shared" si="1"/>
        <v>0</v>
      </c>
      <c r="N20" s="50" t="str">
        <f t="shared" si="2"/>
        <v>brak ofert</v>
      </c>
      <c r="O20" s="52">
        <f t="shared" si="3"/>
        <v>0</v>
      </c>
      <c r="P20" s="52">
        <v>10</v>
      </c>
    </row>
    <row r="21" spans="1:16" s="36" customFormat="1" x14ac:dyDescent="0.2">
      <c r="A21" s="47">
        <v>1580</v>
      </c>
      <c r="B21" s="37">
        <v>11</v>
      </c>
      <c r="C21" s="16"/>
      <c r="D21" s="17"/>
      <c r="E21" s="17"/>
      <c r="F21" s="17"/>
      <c r="G21" s="18"/>
      <c r="H21" s="17"/>
      <c r="I21" s="17">
        <v>1320</v>
      </c>
      <c r="J21" s="17"/>
      <c r="K21" s="19"/>
      <c r="L21" s="48">
        <f t="shared" si="0"/>
        <v>1320</v>
      </c>
      <c r="M21" s="45">
        <f t="shared" si="1"/>
        <v>0.83544303797468356</v>
      </c>
      <c r="N21" s="50">
        <f t="shared" si="2"/>
        <v>1</v>
      </c>
      <c r="O21" s="52">
        <f t="shared" si="3"/>
        <v>1</v>
      </c>
      <c r="P21" s="52">
        <v>11</v>
      </c>
    </row>
    <row r="22" spans="1:16" s="36" customFormat="1" x14ac:dyDescent="0.2">
      <c r="A22" s="47">
        <v>4350</v>
      </c>
      <c r="B22" s="37">
        <v>12</v>
      </c>
      <c r="C22" s="16"/>
      <c r="D22" s="17">
        <v>3245</v>
      </c>
      <c r="E22" s="17"/>
      <c r="F22" s="17"/>
      <c r="G22" s="17"/>
      <c r="H22" s="17"/>
      <c r="I22" s="17"/>
      <c r="J22" s="21">
        <v>3310</v>
      </c>
      <c r="K22" s="27">
        <v>4705</v>
      </c>
      <c r="L22" s="48">
        <f t="shared" si="0"/>
        <v>3245</v>
      </c>
      <c r="M22" s="45">
        <f t="shared" si="1"/>
        <v>0.74597701149425288</v>
      </c>
      <c r="N22" s="50">
        <f t="shared" si="2"/>
        <v>0.86456483126110117</v>
      </c>
      <c r="O22" s="52">
        <f t="shared" si="3"/>
        <v>3</v>
      </c>
      <c r="P22" s="52">
        <v>12</v>
      </c>
    </row>
    <row r="23" spans="1:16" s="36" customFormat="1" x14ac:dyDescent="0.2">
      <c r="A23" s="47">
        <v>13494</v>
      </c>
      <c r="B23" s="37">
        <v>13</v>
      </c>
      <c r="C23" s="22"/>
      <c r="D23" s="17">
        <v>12367.7</v>
      </c>
      <c r="E23" s="17"/>
      <c r="F23" s="17"/>
      <c r="G23" s="17"/>
      <c r="H23" s="17"/>
      <c r="I23" s="17"/>
      <c r="J23" s="17">
        <v>11881.73</v>
      </c>
      <c r="K23" s="23"/>
      <c r="L23" s="48">
        <f t="shared" si="0"/>
        <v>11881.73</v>
      </c>
      <c r="M23" s="45">
        <f t="shared" si="1"/>
        <v>0.88051949014376751</v>
      </c>
      <c r="N23" s="50">
        <f t="shared" si="2"/>
        <v>0.97995952894562877</v>
      </c>
      <c r="O23" s="52">
        <f t="shared" si="3"/>
        <v>2</v>
      </c>
      <c r="P23" s="52">
        <v>13</v>
      </c>
    </row>
    <row r="24" spans="1:16" s="36" customFormat="1" x14ac:dyDescent="0.2">
      <c r="A24" s="47">
        <v>625</v>
      </c>
      <c r="B24" s="37">
        <v>14</v>
      </c>
      <c r="C24" s="16"/>
      <c r="D24" s="17"/>
      <c r="E24" s="17"/>
      <c r="F24" s="17"/>
      <c r="G24" s="17"/>
      <c r="H24" s="17"/>
      <c r="I24" s="17"/>
      <c r="J24" s="17"/>
      <c r="K24" s="17"/>
      <c r="L24" s="48">
        <f t="shared" si="0"/>
        <v>0</v>
      </c>
      <c r="M24" s="45">
        <f t="shared" si="1"/>
        <v>0</v>
      </c>
      <c r="N24" s="50" t="str">
        <f t="shared" si="2"/>
        <v>brak ofert</v>
      </c>
      <c r="O24" s="52">
        <f t="shared" si="3"/>
        <v>0</v>
      </c>
      <c r="P24" s="52">
        <v>14</v>
      </c>
    </row>
    <row r="25" spans="1:16" s="36" customFormat="1" x14ac:dyDescent="0.2">
      <c r="A25" s="47">
        <v>25240.469999999998</v>
      </c>
      <c r="B25" s="37">
        <v>15</v>
      </c>
      <c r="C25" s="16"/>
      <c r="D25" s="17"/>
      <c r="E25" s="17"/>
      <c r="F25" s="17"/>
      <c r="G25" s="17"/>
      <c r="H25" s="17"/>
      <c r="I25" s="17"/>
      <c r="J25" s="17"/>
      <c r="K25" s="17">
        <v>19432.84</v>
      </c>
      <c r="L25" s="48">
        <f t="shared" si="0"/>
        <v>19432.84</v>
      </c>
      <c r="M25" s="45">
        <f t="shared" si="1"/>
        <v>0.76990800884452637</v>
      </c>
      <c r="N25" s="50">
        <f t="shared" si="2"/>
        <v>1</v>
      </c>
      <c r="O25" s="52">
        <f t="shared" si="3"/>
        <v>1</v>
      </c>
      <c r="P25" s="52">
        <v>15</v>
      </c>
    </row>
    <row r="26" spans="1:16" s="36" customFormat="1" x14ac:dyDescent="0.2">
      <c r="A26" s="46">
        <v>635</v>
      </c>
      <c r="B26" s="37">
        <v>16</v>
      </c>
      <c r="C26" s="16"/>
      <c r="D26" s="17"/>
      <c r="E26" s="18"/>
      <c r="F26" s="17"/>
      <c r="G26" s="17"/>
      <c r="H26" s="17"/>
      <c r="I26" s="17"/>
      <c r="J26" s="17"/>
      <c r="K26" s="17">
        <v>377.6</v>
      </c>
      <c r="L26" s="48">
        <f t="shared" si="0"/>
        <v>377.6</v>
      </c>
      <c r="M26" s="45">
        <f t="shared" si="1"/>
        <v>0.59464566929133866</v>
      </c>
      <c r="N26" s="50">
        <f t="shared" si="2"/>
        <v>1</v>
      </c>
      <c r="O26" s="52">
        <f t="shared" si="3"/>
        <v>1</v>
      </c>
      <c r="P26" s="52">
        <v>16</v>
      </c>
    </row>
    <row r="27" spans="1:16" s="36" customFormat="1" x14ac:dyDescent="0.2">
      <c r="A27" s="46">
        <v>4685</v>
      </c>
      <c r="B27" s="37">
        <v>17</v>
      </c>
      <c r="C27" s="16"/>
      <c r="D27" s="17"/>
      <c r="E27" s="17">
        <v>3048.06</v>
      </c>
      <c r="F27" s="17"/>
      <c r="G27" s="17"/>
      <c r="H27" s="17"/>
      <c r="I27" s="17"/>
      <c r="J27" s="17"/>
      <c r="K27" s="17"/>
      <c r="L27" s="48">
        <f t="shared" si="0"/>
        <v>3048.06</v>
      </c>
      <c r="M27" s="45">
        <f t="shared" si="1"/>
        <v>0.65059978655282813</v>
      </c>
      <c r="N27" s="50">
        <f t="shared" si="2"/>
        <v>1</v>
      </c>
      <c r="O27" s="52">
        <f t="shared" si="3"/>
        <v>1</v>
      </c>
      <c r="P27" s="52">
        <v>17</v>
      </c>
    </row>
    <row r="28" spans="1:16" s="36" customFormat="1" x14ac:dyDescent="0.2">
      <c r="A28" s="46">
        <v>2215</v>
      </c>
      <c r="B28" s="37">
        <v>18</v>
      </c>
      <c r="C28" s="16"/>
      <c r="D28" s="17"/>
      <c r="E28" s="17"/>
      <c r="F28" s="17"/>
      <c r="G28" s="17"/>
      <c r="H28" s="17"/>
      <c r="I28" s="17"/>
      <c r="J28" s="17"/>
      <c r="K28" s="17">
        <v>625</v>
      </c>
      <c r="L28" s="48">
        <f t="shared" si="0"/>
        <v>625</v>
      </c>
      <c r="M28" s="45">
        <f t="shared" si="1"/>
        <v>0.28216704288939054</v>
      </c>
      <c r="N28" s="50">
        <f t="shared" si="2"/>
        <v>1</v>
      </c>
      <c r="O28" s="52">
        <f t="shared" si="3"/>
        <v>1</v>
      </c>
      <c r="P28" s="52">
        <v>18</v>
      </c>
    </row>
    <row r="29" spans="1:16" s="36" customFormat="1" x14ac:dyDescent="0.2">
      <c r="A29" s="46">
        <v>148.5</v>
      </c>
      <c r="B29" s="37">
        <v>19</v>
      </c>
      <c r="C29" s="16"/>
      <c r="D29" s="17"/>
      <c r="E29" s="17"/>
      <c r="F29" s="17"/>
      <c r="G29" s="17"/>
      <c r="H29" s="17"/>
      <c r="I29" s="17"/>
      <c r="J29" s="17"/>
      <c r="K29" s="17"/>
      <c r="L29" s="48">
        <f t="shared" si="0"/>
        <v>0</v>
      </c>
      <c r="M29" s="45">
        <f t="shared" si="1"/>
        <v>0</v>
      </c>
      <c r="N29" s="50" t="str">
        <f t="shared" si="2"/>
        <v>brak ofert</v>
      </c>
      <c r="O29" s="52">
        <f t="shared" si="3"/>
        <v>0</v>
      </c>
      <c r="P29" s="52">
        <v>19</v>
      </c>
    </row>
    <row r="30" spans="1:16" x14ac:dyDescent="0.2">
      <c r="A30" s="39">
        <f>SUM(A11:A29)</f>
        <v>102827.97</v>
      </c>
      <c r="D30" s="55"/>
      <c r="E30" s="54"/>
      <c r="F30" s="56"/>
      <c r="G30" s="54"/>
      <c r="J30" s="56"/>
      <c r="L30" s="29">
        <f>SUM(L11:L29)</f>
        <v>59987.729999999989</v>
      </c>
      <c r="P30" s="52">
        <v>1</v>
      </c>
    </row>
    <row r="31" spans="1:16" x14ac:dyDescent="0.2">
      <c r="D31" s="53"/>
      <c r="L31" s="57"/>
      <c r="M31" s="58"/>
    </row>
    <row r="32" spans="1:16" x14ac:dyDescent="0.2">
      <c r="L32" s="57"/>
      <c r="M32" s="58"/>
    </row>
  </sheetData>
  <sheetProtection selectLockedCells="1" selectUnlockedCells="1"/>
  <autoFilter ref="A10:P30"/>
  <pageMargins left="0.7" right="0.7" top="0.75" bottom="0.75" header="0.51180555555555551" footer="0.51180555555555551"/>
  <pageSetup paperSize="9" scale="65" firstPageNumber="0" orientation="landscape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0"/>
  <sheetViews>
    <sheetView topLeftCell="A15" workbookViewId="0">
      <pane xSplit="2" topLeftCell="E1" activePane="topRight" state="frozen"/>
      <selection activeCell="A6" sqref="A6"/>
      <selection pane="topRight" activeCell="M32" sqref="M32"/>
    </sheetView>
  </sheetViews>
  <sheetFormatPr defaultRowHeight="12.75" x14ac:dyDescent="0.2"/>
  <cols>
    <col min="1" max="1" width="14" style="1" customWidth="1"/>
    <col min="2" max="2" width="15.42578125" style="1" customWidth="1"/>
    <col min="3" max="3" width="14.85546875" style="2" customWidth="1"/>
    <col min="4" max="4" width="14.42578125" style="20" customWidth="1"/>
    <col min="5" max="5" width="13.5703125" customWidth="1"/>
    <col min="6" max="6" width="13.85546875" customWidth="1"/>
    <col min="7" max="7" width="14.42578125" customWidth="1"/>
    <col min="8" max="8" width="16.42578125" customWidth="1"/>
    <col min="9" max="9" width="13.85546875" customWidth="1"/>
    <col min="10" max="10" width="13.140625" customWidth="1"/>
    <col min="11" max="11" width="12.85546875" customWidth="1"/>
    <col min="12" max="12" width="14" customWidth="1"/>
  </cols>
  <sheetData>
    <row r="1" spans="1:14" hidden="1" x14ac:dyDescent="0.2">
      <c r="B1" s="2"/>
      <c r="C1"/>
    </row>
    <row r="2" spans="1:14" hidden="1" x14ac:dyDescent="0.2">
      <c r="B2" s="2"/>
      <c r="C2"/>
    </row>
    <row r="3" spans="1:14" hidden="1" x14ac:dyDescent="0.2">
      <c r="B3" s="2"/>
      <c r="C3"/>
    </row>
    <row r="4" spans="1:14" hidden="1" x14ac:dyDescent="0.2">
      <c r="B4" s="2"/>
      <c r="C4"/>
    </row>
    <row r="5" spans="1:14" hidden="1" x14ac:dyDescent="0.2">
      <c r="B5" s="2"/>
      <c r="C5"/>
    </row>
    <row r="6" spans="1:14" ht="15.75" x14ac:dyDescent="0.25">
      <c r="A6" s="5" t="s">
        <v>20</v>
      </c>
      <c r="B6" s="2"/>
      <c r="C6"/>
    </row>
    <row r="7" spans="1:14" x14ac:dyDescent="0.2">
      <c r="B7" s="2"/>
      <c r="C7"/>
    </row>
    <row r="8" spans="1:14" s="6" customFormat="1" ht="120.6" customHeight="1" x14ac:dyDescent="0.2">
      <c r="A8" s="7"/>
      <c r="B8" s="59" t="s">
        <v>0</v>
      </c>
      <c r="C8" s="60" t="s">
        <v>11</v>
      </c>
      <c r="D8" s="60" t="s">
        <v>12</v>
      </c>
      <c r="E8" s="61" t="s">
        <v>13</v>
      </c>
      <c r="F8" s="60" t="s">
        <v>14</v>
      </c>
      <c r="G8" s="60" t="s">
        <v>15</v>
      </c>
      <c r="H8" s="60" t="s">
        <v>16</v>
      </c>
      <c r="I8" s="62" t="s">
        <v>17</v>
      </c>
      <c r="J8" s="62" t="s">
        <v>18</v>
      </c>
      <c r="K8" s="62" t="s">
        <v>19</v>
      </c>
    </row>
    <row r="9" spans="1:14" s="11" customFormat="1" ht="79.5" customHeight="1" x14ac:dyDescent="0.2">
      <c r="B9" s="59" t="s">
        <v>1</v>
      </c>
      <c r="C9" s="63">
        <f>Netto!C9</f>
        <v>1</v>
      </c>
      <c r="D9" s="63">
        <f>Netto!D9</f>
        <v>2</v>
      </c>
      <c r="E9" s="63">
        <f>Netto!E9</f>
        <v>3</v>
      </c>
      <c r="F9" s="63">
        <f>Netto!F9</f>
        <v>4</v>
      </c>
      <c r="G9" s="63">
        <f>Netto!G9</f>
        <v>5</v>
      </c>
      <c r="H9" s="63">
        <f>Netto!H9</f>
        <v>6</v>
      </c>
      <c r="I9" s="63">
        <f>Netto!I9</f>
        <v>7</v>
      </c>
      <c r="J9" s="63">
        <f>Netto!J9</f>
        <v>8</v>
      </c>
      <c r="K9" s="63">
        <f>Netto!K9</f>
        <v>9</v>
      </c>
    </row>
    <row r="10" spans="1:14" s="11" customFormat="1" ht="79.5" customHeight="1" x14ac:dyDescent="0.2">
      <c r="A10" s="40" t="s">
        <v>3</v>
      </c>
      <c r="B10" s="8" t="s">
        <v>4</v>
      </c>
      <c r="C10" s="14" t="s">
        <v>6</v>
      </c>
      <c r="D10" s="14" t="s">
        <v>6</v>
      </c>
      <c r="E10" s="14" t="s">
        <v>6</v>
      </c>
      <c r="F10" s="14" t="s">
        <v>6</v>
      </c>
      <c r="G10" s="14" t="s">
        <v>6</v>
      </c>
      <c r="H10" s="14" t="s">
        <v>6</v>
      </c>
      <c r="I10" s="14" t="s">
        <v>6</v>
      </c>
      <c r="J10" s="14" t="s">
        <v>6</v>
      </c>
      <c r="K10" s="14" t="s">
        <v>6</v>
      </c>
      <c r="L10" s="35" t="s">
        <v>7</v>
      </c>
      <c r="M10" s="15" t="s">
        <v>8</v>
      </c>
      <c r="N10" s="49" t="s">
        <v>9</v>
      </c>
    </row>
    <row r="11" spans="1:14" x14ac:dyDescent="0.2">
      <c r="A11" s="41">
        <v>922.5</v>
      </c>
      <c r="B11" s="37">
        <v>1</v>
      </c>
      <c r="C11" s="17"/>
      <c r="D11" s="16">
        <v>385.24</v>
      </c>
      <c r="E11" s="18"/>
      <c r="F11" s="17"/>
      <c r="G11" s="17"/>
      <c r="H11" s="17"/>
      <c r="I11" s="17"/>
      <c r="J11" s="17"/>
      <c r="K11" s="17"/>
      <c r="L11" s="48">
        <f t="shared" ref="L11:L29" si="0">MIN(C11:K11)</f>
        <v>385.24</v>
      </c>
      <c r="M11" s="45">
        <f t="shared" ref="M11:M29" si="1">L11/A11</f>
        <v>0.41760433604336045</v>
      </c>
      <c r="N11" s="50">
        <f t="shared" ref="N11:N29" si="2">IFERROR(L11/(AVERAGE(C11:K11)),"brak ofert")</f>
        <v>1</v>
      </c>
    </row>
    <row r="12" spans="1:14" x14ac:dyDescent="0.2">
      <c r="A12" s="41">
        <v>8309.52</v>
      </c>
      <c r="B12" s="37">
        <v>2</v>
      </c>
      <c r="C12" s="17"/>
      <c r="D12" s="16"/>
      <c r="E12" s="18"/>
      <c r="F12" s="17">
        <v>9134.16</v>
      </c>
      <c r="G12" s="17"/>
      <c r="H12" s="17"/>
      <c r="I12" s="17"/>
      <c r="J12" s="17"/>
      <c r="K12" s="17"/>
      <c r="L12" s="48">
        <f t="shared" si="0"/>
        <v>9134.16</v>
      </c>
      <c r="M12" s="45">
        <f t="shared" si="1"/>
        <v>1.0992403893365681</v>
      </c>
      <c r="N12" s="50">
        <f t="shared" si="2"/>
        <v>1</v>
      </c>
    </row>
    <row r="13" spans="1:14" x14ac:dyDescent="0.2">
      <c r="A13" s="41">
        <v>17757.36</v>
      </c>
      <c r="B13" s="37">
        <v>3</v>
      </c>
      <c r="C13" s="17"/>
      <c r="D13" s="16"/>
      <c r="E13" s="18"/>
      <c r="F13" s="17"/>
      <c r="G13" s="17"/>
      <c r="H13" s="17"/>
      <c r="I13" s="17"/>
      <c r="J13" s="17"/>
      <c r="K13" s="17"/>
      <c r="L13" s="48">
        <f t="shared" si="0"/>
        <v>0</v>
      </c>
      <c r="M13" s="45">
        <f t="shared" si="1"/>
        <v>0</v>
      </c>
      <c r="N13" s="50" t="str">
        <f t="shared" si="2"/>
        <v>brak ofert</v>
      </c>
    </row>
    <row r="14" spans="1:14" x14ac:dyDescent="0.2">
      <c r="A14" s="41">
        <v>1944</v>
      </c>
      <c r="B14" s="37">
        <v>4</v>
      </c>
      <c r="C14" s="17"/>
      <c r="D14" s="16"/>
      <c r="E14" s="18"/>
      <c r="F14" s="17"/>
      <c r="G14" s="17"/>
      <c r="H14" s="17"/>
      <c r="I14" s="17"/>
      <c r="J14" s="17"/>
      <c r="K14" s="17"/>
      <c r="L14" s="48">
        <f t="shared" si="0"/>
        <v>0</v>
      </c>
      <c r="M14" s="45">
        <f t="shared" si="1"/>
        <v>0</v>
      </c>
      <c r="N14" s="50" t="str">
        <f t="shared" si="2"/>
        <v>brak ofert</v>
      </c>
    </row>
    <row r="15" spans="1:14" x14ac:dyDescent="0.2">
      <c r="A15" s="41">
        <v>139.32</v>
      </c>
      <c r="B15" s="37">
        <v>5</v>
      </c>
      <c r="C15" s="17"/>
      <c r="D15" s="16"/>
      <c r="E15" s="18"/>
      <c r="F15" s="17"/>
      <c r="G15" s="17"/>
      <c r="H15" s="17"/>
      <c r="I15" s="17"/>
      <c r="J15" s="17"/>
      <c r="K15" s="17"/>
      <c r="L15" s="48">
        <f t="shared" si="0"/>
        <v>0</v>
      </c>
      <c r="M15" s="45">
        <f t="shared" si="1"/>
        <v>0</v>
      </c>
      <c r="N15" s="50" t="str">
        <f t="shared" si="2"/>
        <v>brak ofert</v>
      </c>
    </row>
    <row r="16" spans="1:14" x14ac:dyDescent="0.2">
      <c r="A16" s="41">
        <v>8807.4</v>
      </c>
      <c r="B16" s="37">
        <v>6</v>
      </c>
      <c r="C16" s="17">
        <v>8598.9599999999991</v>
      </c>
      <c r="D16" s="16"/>
      <c r="E16" s="18"/>
      <c r="F16" s="17"/>
      <c r="G16" s="17"/>
      <c r="H16" s="17">
        <v>5776.7</v>
      </c>
      <c r="I16" s="17"/>
      <c r="J16" s="17"/>
      <c r="K16" s="17"/>
      <c r="L16" s="48">
        <f t="shared" si="0"/>
        <v>5776.7</v>
      </c>
      <c r="M16" s="45">
        <f t="shared" si="1"/>
        <v>0.65589163657833183</v>
      </c>
      <c r="N16" s="50">
        <f t="shared" si="2"/>
        <v>0.80367788331109669</v>
      </c>
    </row>
    <row r="17" spans="1:14" x14ac:dyDescent="0.2">
      <c r="A17" s="41">
        <v>5972.4</v>
      </c>
      <c r="B17" s="37">
        <v>7</v>
      </c>
      <c r="C17" s="17"/>
      <c r="D17" s="16"/>
      <c r="E17" s="18"/>
      <c r="F17" s="17"/>
      <c r="G17" s="17">
        <v>6229.2</v>
      </c>
      <c r="H17" s="17"/>
      <c r="I17" s="17"/>
      <c r="J17" s="17"/>
      <c r="K17" s="17"/>
      <c r="L17" s="48">
        <f t="shared" si="0"/>
        <v>6229.2</v>
      </c>
      <c r="M17" s="45">
        <f t="shared" si="1"/>
        <v>1.042997789833233</v>
      </c>
      <c r="N17" s="50">
        <f t="shared" si="2"/>
        <v>1</v>
      </c>
    </row>
    <row r="18" spans="1:14" x14ac:dyDescent="0.2">
      <c r="A18" s="41">
        <v>8424</v>
      </c>
      <c r="B18" s="37">
        <v>8</v>
      </c>
      <c r="C18" s="17"/>
      <c r="D18" s="16"/>
      <c r="E18" s="18"/>
      <c r="F18" s="17"/>
      <c r="G18" s="17"/>
      <c r="H18" s="17"/>
      <c r="I18" s="17"/>
      <c r="J18" s="17"/>
      <c r="K18" s="17"/>
      <c r="L18" s="48">
        <f t="shared" si="0"/>
        <v>0</v>
      </c>
      <c r="M18" s="45">
        <f t="shared" si="1"/>
        <v>0</v>
      </c>
      <c r="N18" s="50" t="str">
        <f t="shared" si="2"/>
        <v>brak ofert</v>
      </c>
    </row>
    <row r="19" spans="1:14" x14ac:dyDescent="0.2">
      <c r="A19" s="41">
        <v>729</v>
      </c>
      <c r="B19" s="37">
        <v>9</v>
      </c>
      <c r="C19" s="17"/>
      <c r="D19" s="16"/>
      <c r="E19" s="18"/>
      <c r="F19" s="17"/>
      <c r="G19" s="17"/>
      <c r="H19" s="17"/>
      <c r="I19" s="17"/>
      <c r="J19" s="17"/>
      <c r="K19" s="17"/>
      <c r="L19" s="48">
        <f t="shared" si="0"/>
        <v>0</v>
      </c>
      <c r="M19" s="45">
        <f t="shared" si="1"/>
        <v>0</v>
      </c>
      <c r="N19" s="50" t="str">
        <f t="shared" si="2"/>
        <v>brak ofert</v>
      </c>
    </row>
    <row r="20" spans="1:14" x14ac:dyDescent="0.2">
      <c r="A20" s="41">
        <v>950.4</v>
      </c>
      <c r="B20" s="37">
        <v>10</v>
      </c>
      <c r="C20" s="17"/>
      <c r="D20" s="16"/>
      <c r="E20" s="18"/>
      <c r="F20" s="17"/>
      <c r="G20" s="17"/>
      <c r="H20" s="17"/>
      <c r="I20" s="17"/>
      <c r="J20" s="17"/>
      <c r="K20" s="17"/>
      <c r="L20" s="48">
        <f t="shared" si="0"/>
        <v>0</v>
      </c>
      <c r="M20" s="45">
        <f t="shared" si="1"/>
        <v>0</v>
      </c>
      <c r="N20" s="50" t="str">
        <f t="shared" si="2"/>
        <v>brak ofert</v>
      </c>
    </row>
    <row r="21" spans="1:14" x14ac:dyDescent="0.2">
      <c r="A21" s="41">
        <v>1706.4</v>
      </c>
      <c r="B21" s="37">
        <v>11</v>
      </c>
      <c r="C21" s="17"/>
      <c r="D21" s="16"/>
      <c r="E21" s="18"/>
      <c r="F21" s="17"/>
      <c r="G21" s="17"/>
      <c r="H21" s="17"/>
      <c r="I21" s="17">
        <v>1425.6</v>
      </c>
      <c r="J21" s="17"/>
      <c r="K21" s="17"/>
      <c r="L21" s="48">
        <f t="shared" si="0"/>
        <v>1425.6</v>
      </c>
      <c r="M21" s="45">
        <f t="shared" si="1"/>
        <v>0.83544303797468344</v>
      </c>
      <c r="N21" s="50">
        <f t="shared" si="2"/>
        <v>1</v>
      </c>
    </row>
    <row r="22" spans="1:14" x14ac:dyDescent="0.2">
      <c r="A22" s="41">
        <v>4698</v>
      </c>
      <c r="B22" s="37">
        <v>12</v>
      </c>
      <c r="C22" s="17"/>
      <c r="D22" s="16">
        <v>3504.6</v>
      </c>
      <c r="E22" s="18"/>
      <c r="F22" s="17"/>
      <c r="G22" s="17"/>
      <c r="H22" s="17"/>
      <c r="I22" s="17"/>
      <c r="J22" s="17">
        <v>3574.8</v>
      </c>
      <c r="K22" s="17">
        <v>5081.3999999999996</v>
      </c>
      <c r="L22" s="48">
        <f t="shared" si="0"/>
        <v>3504.6</v>
      </c>
      <c r="M22" s="45">
        <f t="shared" si="1"/>
        <v>0.74597701149425288</v>
      </c>
      <c r="N22" s="50">
        <f t="shared" si="2"/>
        <v>0.86456483126110129</v>
      </c>
    </row>
    <row r="23" spans="1:14" s="36" customFormat="1" x14ac:dyDescent="0.2">
      <c r="A23" s="41">
        <v>14573.52</v>
      </c>
      <c r="B23" s="37">
        <v>13</v>
      </c>
      <c r="C23" s="17"/>
      <c r="D23" s="16">
        <v>13357.12</v>
      </c>
      <c r="E23" s="18"/>
      <c r="F23" s="17"/>
      <c r="G23" s="17"/>
      <c r="H23" s="17"/>
      <c r="I23" s="17"/>
      <c r="J23" s="17">
        <v>11881.73</v>
      </c>
      <c r="K23" s="17"/>
      <c r="L23" s="48">
        <f t="shared" si="0"/>
        <v>11881.73</v>
      </c>
      <c r="M23" s="45">
        <f t="shared" si="1"/>
        <v>0.81529582420719215</v>
      </c>
      <c r="N23" s="50">
        <f t="shared" si="2"/>
        <v>0.94154289914160116</v>
      </c>
    </row>
    <row r="24" spans="1:14" x14ac:dyDescent="0.2">
      <c r="A24" s="41">
        <v>675</v>
      </c>
      <c r="B24" s="37">
        <v>14</v>
      </c>
      <c r="C24" s="17"/>
      <c r="D24" s="16"/>
      <c r="E24" s="18"/>
      <c r="F24" s="17"/>
      <c r="G24" s="17"/>
      <c r="H24" s="17"/>
      <c r="I24" s="17"/>
      <c r="J24" s="17"/>
      <c r="K24" s="17"/>
      <c r="L24" s="48">
        <f t="shared" si="0"/>
        <v>0</v>
      </c>
      <c r="M24" s="45">
        <f t="shared" si="1"/>
        <v>0</v>
      </c>
      <c r="N24" s="50" t="str">
        <f t="shared" si="2"/>
        <v>brak ofert</v>
      </c>
    </row>
    <row r="25" spans="1:14" x14ac:dyDescent="0.2">
      <c r="A25" s="41">
        <v>27259.707599999998</v>
      </c>
      <c r="B25" s="37">
        <v>15</v>
      </c>
      <c r="C25" s="17"/>
      <c r="D25" s="16"/>
      <c r="E25" s="18"/>
      <c r="F25" s="17"/>
      <c r="G25" s="17"/>
      <c r="H25" s="17"/>
      <c r="I25" s="17"/>
      <c r="J25" s="17"/>
      <c r="K25" s="17">
        <v>20987.47</v>
      </c>
      <c r="L25" s="48">
        <f t="shared" si="0"/>
        <v>20987.47</v>
      </c>
      <c r="M25" s="45">
        <f t="shared" si="1"/>
        <v>0.76990811156022831</v>
      </c>
      <c r="N25" s="50">
        <f t="shared" si="2"/>
        <v>1</v>
      </c>
    </row>
    <row r="26" spans="1:14" x14ac:dyDescent="0.2">
      <c r="A26" s="41">
        <v>685.8</v>
      </c>
      <c r="B26" s="37">
        <v>16</v>
      </c>
      <c r="C26" s="17"/>
      <c r="D26" s="16"/>
      <c r="E26" s="18"/>
      <c r="F26" s="17"/>
      <c r="G26" s="17"/>
      <c r="H26" s="17"/>
      <c r="I26" s="17"/>
      <c r="J26" s="17"/>
      <c r="K26" s="17">
        <v>407.81</v>
      </c>
      <c r="L26" s="48">
        <f t="shared" si="0"/>
        <v>407.81</v>
      </c>
      <c r="M26" s="45">
        <f t="shared" si="1"/>
        <v>0.59464858559346756</v>
      </c>
      <c r="N26" s="50">
        <f t="shared" si="2"/>
        <v>1</v>
      </c>
    </row>
    <row r="27" spans="1:14" x14ac:dyDescent="0.2">
      <c r="A27" s="42">
        <v>5059.7999999999993</v>
      </c>
      <c r="B27" s="37">
        <v>17</v>
      </c>
      <c r="C27" s="17"/>
      <c r="D27" s="16"/>
      <c r="E27" s="18">
        <v>3328.93</v>
      </c>
      <c r="F27" s="17"/>
      <c r="G27" s="17"/>
      <c r="H27" s="17"/>
      <c r="I27" s="17"/>
      <c r="J27" s="17"/>
      <c r="K27" s="17"/>
      <c r="L27" s="48">
        <f t="shared" si="0"/>
        <v>3328.93</v>
      </c>
      <c r="M27" s="45">
        <f t="shared" si="1"/>
        <v>0.65791730898454492</v>
      </c>
      <c r="N27" s="50">
        <f t="shared" si="2"/>
        <v>1</v>
      </c>
    </row>
    <row r="28" spans="1:14" x14ac:dyDescent="0.2">
      <c r="A28" s="28">
        <v>2392.2000000000003</v>
      </c>
      <c r="B28" s="37">
        <v>18</v>
      </c>
      <c r="C28" s="17"/>
      <c r="D28" s="16"/>
      <c r="E28" s="18"/>
      <c r="F28" s="17"/>
      <c r="G28" s="17"/>
      <c r="H28" s="17"/>
      <c r="I28" s="17"/>
      <c r="J28" s="17"/>
      <c r="K28" s="17">
        <v>675</v>
      </c>
      <c r="L28" s="48">
        <f t="shared" si="0"/>
        <v>675</v>
      </c>
      <c r="M28" s="45">
        <f t="shared" si="1"/>
        <v>0.28216704288939048</v>
      </c>
      <c r="N28" s="50">
        <f t="shared" si="2"/>
        <v>1</v>
      </c>
    </row>
    <row r="29" spans="1:14" x14ac:dyDescent="0.2">
      <c r="A29" s="28">
        <v>160.38</v>
      </c>
      <c r="B29" s="37">
        <v>19</v>
      </c>
      <c r="C29" s="17"/>
      <c r="D29" s="16"/>
      <c r="E29" s="18"/>
      <c r="F29" s="17"/>
      <c r="G29" s="17"/>
      <c r="H29" s="17"/>
      <c r="I29" s="17"/>
      <c r="J29" s="17"/>
      <c r="K29" s="17"/>
      <c r="L29" s="48">
        <f t="shared" si="0"/>
        <v>0</v>
      </c>
      <c r="M29" s="45">
        <f t="shared" si="1"/>
        <v>0</v>
      </c>
      <c r="N29" s="50" t="str">
        <f t="shared" si="2"/>
        <v>brak ofert</v>
      </c>
    </row>
    <row r="30" spans="1:14" x14ac:dyDescent="0.2">
      <c r="A30" s="44">
        <f>SUM(A11:A29)</f>
        <v>111166.70760000001</v>
      </c>
      <c r="B30" s="43"/>
      <c r="L30" s="29">
        <f>SUM(L11:L29)</f>
        <v>63736.439999999995</v>
      </c>
      <c r="M30" s="3"/>
      <c r="N30" s="24"/>
    </row>
  </sheetData>
  <sheetProtection selectLockedCells="1" selectUnlockedCells="1"/>
  <pageMargins left="0.7" right="0.7" top="0.75" bottom="0.75" header="0.51180555555555551" footer="0.51180555555555551"/>
  <pageSetup paperSize="9" scale="47" firstPageNumber="0" fitToHeight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Netto</vt:lpstr>
      <vt:lpstr>Brutto</vt:lpstr>
      <vt:lpstr>Brutto!Excel_BuiltIn__FilterDatabase</vt:lpstr>
      <vt:lpstr>Netto!Excel_BuiltIn__FilterDatabase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Apteka3</dc:creator>
  <cp:lastModifiedBy>Ewelina</cp:lastModifiedBy>
  <cp:lastPrinted>2021-06-16T12:17:53Z</cp:lastPrinted>
  <dcterms:created xsi:type="dcterms:W3CDTF">2021-03-05T11:51:39Z</dcterms:created>
  <dcterms:modified xsi:type="dcterms:W3CDTF">2021-06-16T17:36:25Z</dcterms:modified>
</cp:coreProperties>
</file>